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F:\PUBLIC\Student Accounts\Web Page Updates\Tuition &amp; Fees Spreadsheets AY2025_2026\Spring 2026\"/>
    </mc:Choice>
  </mc:AlternateContent>
  <xr:revisionPtr revIDLastSave="0" documentId="13_ncr:1_{4981692E-A4C6-430C-8AA3-ED3432DD831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pring 2026 Med Tuition &amp; Fe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2" l="1"/>
  <c r="D38" i="2"/>
  <c r="E38" i="2"/>
  <c r="F38" i="2"/>
  <c r="G38" i="2"/>
  <c r="H38" i="2"/>
  <c r="I38" i="2"/>
  <c r="J38" i="2"/>
  <c r="K38" i="2"/>
  <c r="L38" i="2"/>
  <c r="M38" i="2"/>
  <c r="B38" i="2"/>
  <c r="I37" i="2"/>
  <c r="H37" i="2"/>
  <c r="G37" i="2"/>
  <c r="F37" i="2"/>
  <c r="E37" i="2"/>
  <c r="D37" i="2"/>
  <c r="C37" i="2"/>
  <c r="B21" i="2"/>
  <c r="I20" i="2"/>
  <c r="H20" i="2"/>
  <c r="G20" i="2"/>
  <c r="F20" i="2"/>
  <c r="E20" i="2"/>
  <c r="D20" i="2"/>
  <c r="C20" i="2"/>
  <c r="I36" i="2"/>
  <c r="H36" i="2"/>
  <c r="G36" i="2"/>
  <c r="F36" i="2"/>
  <c r="E36" i="2"/>
  <c r="D36" i="2"/>
  <c r="C36" i="2"/>
  <c r="I34" i="2"/>
  <c r="H34" i="2"/>
  <c r="G34" i="2"/>
  <c r="F34" i="2"/>
  <c r="E34" i="2"/>
  <c r="D34" i="2"/>
  <c r="C34" i="2"/>
  <c r="J32" i="2"/>
  <c r="I32" i="2"/>
  <c r="H32" i="2"/>
  <c r="G32" i="2"/>
  <c r="F32" i="2"/>
  <c r="E32" i="2"/>
  <c r="M32" i="2" s="1"/>
  <c r="D32" i="2"/>
  <c r="L32" i="2" s="1"/>
  <c r="C32" i="2"/>
  <c r="K32" i="2" s="1"/>
  <c r="I31" i="2"/>
  <c r="H31" i="2"/>
  <c r="G31" i="2"/>
  <c r="F31" i="2"/>
  <c r="E31" i="2"/>
  <c r="D31" i="2"/>
  <c r="C31" i="2"/>
  <c r="I30" i="2"/>
  <c r="H30" i="2"/>
  <c r="G30" i="2"/>
  <c r="F30" i="2"/>
  <c r="E30" i="2"/>
  <c r="D30" i="2"/>
  <c r="C30" i="2"/>
  <c r="I28" i="2"/>
  <c r="H28" i="2"/>
  <c r="G28" i="2"/>
  <c r="F28" i="2"/>
  <c r="E28" i="2"/>
  <c r="D28" i="2"/>
  <c r="C28" i="2"/>
  <c r="J27" i="2"/>
  <c r="I27" i="2"/>
  <c r="H27" i="2"/>
  <c r="G27" i="2"/>
  <c r="F27" i="2"/>
  <c r="E27" i="2"/>
  <c r="M27" i="2" s="1"/>
  <c r="D27" i="2"/>
  <c r="L27" i="2" s="1"/>
  <c r="C27" i="2"/>
  <c r="K27" i="2" s="1"/>
  <c r="I26" i="2"/>
  <c r="H26" i="2"/>
  <c r="G26" i="2"/>
  <c r="F26" i="2"/>
  <c r="E26" i="2"/>
  <c r="D26" i="2"/>
  <c r="C26" i="2"/>
  <c r="I19" i="2"/>
  <c r="H19" i="2"/>
  <c r="G19" i="2"/>
  <c r="F19" i="2"/>
  <c r="E19" i="2"/>
  <c r="D19" i="2"/>
  <c r="C19" i="2"/>
  <c r="I17" i="2"/>
  <c r="H17" i="2"/>
  <c r="G17" i="2"/>
  <c r="F17" i="2"/>
  <c r="E17" i="2"/>
  <c r="D17" i="2"/>
  <c r="C17" i="2"/>
  <c r="J15" i="2"/>
  <c r="I15" i="2"/>
  <c r="H15" i="2"/>
  <c r="G15" i="2"/>
  <c r="F15" i="2"/>
  <c r="E15" i="2"/>
  <c r="M15" i="2" s="1"/>
  <c r="D15" i="2"/>
  <c r="L15" i="2" s="1"/>
  <c r="C15" i="2"/>
  <c r="K15" i="2" s="1"/>
  <c r="I14" i="2"/>
  <c r="H14" i="2"/>
  <c r="G14" i="2"/>
  <c r="F14" i="2"/>
  <c r="E14" i="2"/>
  <c r="D14" i="2"/>
  <c r="C14" i="2"/>
  <c r="I13" i="2"/>
  <c r="H13" i="2"/>
  <c r="G13" i="2"/>
  <c r="F13" i="2"/>
  <c r="E13" i="2"/>
  <c r="D13" i="2"/>
  <c r="C13" i="2"/>
  <c r="I11" i="2"/>
  <c r="H11" i="2"/>
  <c r="G11" i="2"/>
  <c r="F11" i="2"/>
  <c r="E11" i="2"/>
  <c r="D11" i="2"/>
  <c r="C11" i="2"/>
  <c r="J10" i="2"/>
  <c r="I10" i="2"/>
  <c r="H10" i="2"/>
  <c r="G10" i="2"/>
  <c r="F10" i="2"/>
  <c r="E10" i="2"/>
  <c r="M10" i="2" s="1"/>
  <c r="M21" i="2" s="1"/>
  <c r="D10" i="2"/>
  <c r="L10" i="2" s="1"/>
  <c r="C10" i="2"/>
  <c r="K10" i="2" s="1"/>
  <c r="I9" i="2"/>
  <c r="H9" i="2"/>
  <c r="G9" i="2"/>
  <c r="F9" i="2"/>
  <c r="E9" i="2"/>
  <c r="D9" i="2"/>
  <c r="C9" i="2"/>
  <c r="L25" i="2" l="1"/>
  <c r="K25" i="2"/>
  <c r="J25" i="2"/>
  <c r="I25" i="2"/>
  <c r="H25" i="2"/>
  <c r="G25" i="2"/>
  <c r="F25" i="2"/>
  <c r="E25" i="2"/>
  <c r="D25" i="2"/>
  <c r="C25" i="2"/>
  <c r="L8" i="2"/>
  <c r="L21" i="2" s="1"/>
  <c r="K8" i="2"/>
  <c r="K21" i="2" s="1"/>
  <c r="J8" i="2"/>
  <c r="J21" i="2" s="1"/>
  <c r="I8" i="2"/>
  <c r="I21" i="2" s="1"/>
  <c r="H8" i="2"/>
  <c r="H21" i="2" s="1"/>
  <c r="G8" i="2"/>
  <c r="G21" i="2" s="1"/>
  <c r="F8" i="2"/>
  <c r="F21" i="2" s="1"/>
  <c r="E8" i="2"/>
  <c r="E21" i="2" s="1"/>
  <c r="D8" i="2"/>
  <c r="D21" i="2" s="1"/>
  <c r="C8" i="2"/>
  <c r="C21" i="2" s="1"/>
</calcChain>
</file>

<file path=xl/sharedStrings.xml><?xml version="1.0" encoding="utf-8"?>
<sst xmlns="http://schemas.openxmlformats.org/spreadsheetml/2006/main" count="61" uniqueCount="34">
  <si>
    <t>Tuition</t>
  </si>
  <si>
    <t>Athletic Fee</t>
  </si>
  <si>
    <t>Campus Life Fee</t>
  </si>
  <si>
    <t>College Fee</t>
  </si>
  <si>
    <t>Health Service Fee</t>
  </si>
  <si>
    <t>Technology Fee</t>
  </si>
  <si>
    <t>Transcript Fee</t>
  </si>
  <si>
    <t>Transportation Fee</t>
  </si>
  <si>
    <t>Total</t>
  </si>
  <si>
    <t>1 credit</t>
  </si>
  <si>
    <t>2 credits</t>
  </si>
  <si>
    <t>3 credits</t>
  </si>
  <si>
    <t>4 credits</t>
  </si>
  <si>
    <t>5 credits</t>
  </si>
  <si>
    <t>6 credits</t>
  </si>
  <si>
    <t>7 credits</t>
  </si>
  <si>
    <t>8 credits</t>
  </si>
  <si>
    <t>12 credits</t>
  </si>
  <si>
    <t>Tuition/Fee Type</t>
  </si>
  <si>
    <t>Recreation Fee</t>
  </si>
  <si>
    <t>9 credits*</t>
  </si>
  <si>
    <t>10 credits*</t>
  </si>
  <si>
    <t>11 credits*</t>
  </si>
  <si>
    <t>*Part-time professional students registered 9-11 hours are charged fees at the full-time rate</t>
  </si>
  <si>
    <t>The table below summarizes the tuition and fee billing rates for the specified credit hours.</t>
  </si>
  <si>
    <t>Enrollment in certain courses may subject students to additional fees. Tuition and Fee rates are subject to change.</t>
  </si>
  <si>
    <t>Tuition and Fees for Resident Medicine</t>
  </si>
  <si>
    <t>Tuition and Fees for Non-Resident Medicine</t>
  </si>
  <si>
    <t>All information in this document is available at www.buffalo.edu/studentaccounts/tuition-and-fees</t>
  </si>
  <si>
    <t>Career Services Fee</t>
  </si>
  <si>
    <t>Academic Excellence and Success Fee</t>
  </si>
  <si>
    <t>Student Activity Fee</t>
  </si>
  <si>
    <t>Wellness Fee</t>
  </si>
  <si>
    <t>Medicine Tuition and Fee Billing Rates: Spring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</si>
</sst>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2" x14ac:knownFonts="1">
    <font>
      <sz val="10"/>
      <color rgb="FF000000"/>
      <name val="Arial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9"/>
      <name val="Calibri"/>
      <family val="2"/>
      <scheme val="minor"/>
    </font>
    <font>
      <b/>
      <sz val="12"/>
      <color rgb="FF005BBB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rgb="FF005BBB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" fontId="4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4" fontId="9" fillId="0" borderId="0" xfId="2" applyNumberFormat="1" applyFont="1" applyFill="1" applyAlignment="1">
      <alignment vertical="center"/>
    </xf>
    <xf numFmtId="0" fontId="11" fillId="0" borderId="0" xfId="3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7" fontId="3" fillId="0" borderId="6" xfId="1" applyNumberFormat="1" applyFont="1" applyFill="1" applyBorder="1" applyAlignment="1">
      <alignment vertical="center"/>
    </xf>
    <xf numFmtId="7" fontId="3" fillId="0" borderId="7" xfId="1" applyNumberFormat="1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7" fontId="6" fillId="0" borderId="9" xfId="1" applyNumberFormat="1" applyFont="1" applyFill="1" applyBorder="1" applyAlignment="1">
      <alignment vertical="center"/>
    </xf>
    <xf numFmtId="7" fontId="6" fillId="0" borderId="10" xfId="1" applyNumberFormat="1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7" fontId="6" fillId="0" borderId="15" xfId="1" applyNumberFormat="1" applyFont="1" applyFill="1" applyBorder="1" applyAlignment="1">
      <alignment vertical="center"/>
    </xf>
    <xf numFmtId="7" fontId="6" fillId="0" borderId="16" xfId="1" applyNumberFormat="1" applyFont="1" applyFill="1" applyBorder="1" applyAlignment="1">
      <alignment vertical="center"/>
    </xf>
  </cellXfs>
  <cellStyles count="4">
    <cellStyle name="Currency" xfId="1" builtinId="4"/>
    <cellStyle name="Hyperlink" xfId="3" builtinId="8"/>
    <cellStyle name="Normal" xfId="0" builtinId="0"/>
    <cellStyle name="Title" xfId="2" builtinId="15"/>
  </cellStyles>
  <dxfs count="28"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numFmt numFmtId="11" formatCode="&quot;$&quot;#,##0.00_);\(&quot;$&quot;#,##0.00\)"/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005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133351</xdr:colOff>
      <xdr:row>0</xdr:row>
      <xdr:rowOff>171451</xdr:rowOff>
    </xdr:from>
    <xdr:to>
      <xdr:col>0</xdr:col>
      <xdr:colOff>1019175</xdr:colOff>
      <xdr:row>4</xdr:row>
      <xdr:rowOff>2931</xdr:rowOff>
    </xdr:to>
    <xdr:pic>
      <xdr:nvPicPr>
        <xdr:cNvPr id="2" name="Picture 1" descr="University at Buffalo logo" title="University at Buffa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71451"/>
          <a:ext cx="885824" cy="7268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uition_and_Fees_NYS_Resident_Undergraduates2" displayName="Tuition_and_Fees_NYS_Resident_Undergraduates2" ref="A7:M21" totalsRowShown="0" headerRowDxfId="27" tableBorderDxfId="26">
  <autoFilter ref="A7:M2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Tuition/Fee Type"/>
    <tableColumn id="2" xr3:uid="{00000000-0010-0000-0000-000002000000}" name="1 credit" dataDxfId="25" dataCellStyle="Currency"/>
    <tableColumn id="3" xr3:uid="{00000000-0010-0000-0000-000003000000}" name="2 credits" dataDxfId="24" dataCellStyle="Currency"/>
    <tableColumn id="4" xr3:uid="{00000000-0010-0000-0000-000004000000}" name="3 credits" dataDxfId="23" dataCellStyle="Currency"/>
    <tableColumn id="5" xr3:uid="{00000000-0010-0000-0000-000005000000}" name="4 credits" dataDxfId="22" dataCellStyle="Currency"/>
    <tableColumn id="6" xr3:uid="{00000000-0010-0000-0000-000006000000}" name="5 credits" dataDxfId="21" dataCellStyle="Currency"/>
    <tableColumn id="7" xr3:uid="{00000000-0010-0000-0000-000007000000}" name="6 credits" dataDxfId="20" dataCellStyle="Currency"/>
    <tableColumn id="8" xr3:uid="{00000000-0010-0000-0000-000008000000}" name="7 credits" dataDxfId="19" dataCellStyle="Currency"/>
    <tableColumn id="9" xr3:uid="{00000000-0010-0000-0000-000009000000}" name="8 credits" dataDxfId="18" dataCellStyle="Currency"/>
    <tableColumn id="10" xr3:uid="{00000000-0010-0000-0000-00000A000000}" name="9 credits*" dataDxfId="17" dataCellStyle="Currency"/>
    <tableColumn id="11" xr3:uid="{00000000-0010-0000-0000-00000B000000}" name="10 credits*" dataDxfId="16" dataCellStyle="Currency"/>
    <tableColumn id="12" xr3:uid="{00000000-0010-0000-0000-00000C000000}" name="11 credits*" dataDxfId="15" dataCellStyle="Currency"/>
    <tableColumn id="13" xr3:uid="{00000000-0010-0000-0000-00000D000000}" name="12 credits" dataDxfId="14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" altTextSummary="The table below summarizes the tuition and fee billing rates for the specified credit hour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uition_and_Fees_NonResident_Undergraduates3" displayName="Tuition_and_Fees_NonResident_Undergraduates3" ref="A24:M38" totalsRowShown="0" headerRowDxfId="13" tableBorderDxfId="12">
  <autoFilter ref="A24:M38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100-000001000000}" name="Tuition/Fee Type"/>
    <tableColumn id="2" xr3:uid="{00000000-0010-0000-0100-000002000000}" name="1 credit" dataDxfId="11" dataCellStyle="Currency"/>
    <tableColumn id="3" xr3:uid="{00000000-0010-0000-0100-000003000000}" name="2 credits" dataDxfId="10" dataCellStyle="Currency"/>
    <tableColumn id="4" xr3:uid="{00000000-0010-0000-0100-000004000000}" name="3 credits" dataDxfId="9" dataCellStyle="Currency"/>
    <tableColumn id="5" xr3:uid="{00000000-0010-0000-0100-000005000000}" name="4 credits" dataDxfId="8" dataCellStyle="Currency"/>
    <tableColumn id="6" xr3:uid="{00000000-0010-0000-0100-000006000000}" name="5 credits" dataDxfId="7" dataCellStyle="Currency"/>
    <tableColumn id="7" xr3:uid="{00000000-0010-0000-0100-000007000000}" name="6 credits" dataDxfId="6" dataCellStyle="Currency"/>
    <tableColumn id="8" xr3:uid="{00000000-0010-0000-0100-000008000000}" name="7 credits" dataDxfId="5" dataCellStyle="Currency"/>
    <tableColumn id="9" xr3:uid="{00000000-0010-0000-0100-000009000000}" name="8 credits" dataDxfId="4" dataCellStyle="Currency"/>
    <tableColumn id="10" xr3:uid="{00000000-0010-0000-0100-00000A000000}" name="9 credits*" dataDxfId="3" dataCellStyle="Currency"/>
    <tableColumn id="11" xr3:uid="{00000000-0010-0000-0100-00000B000000}" name="10 credits*" dataDxfId="2" dataCellStyle="Currency"/>
    <tableColumn id="12" xr3:uid="{00000000-0010-0000-0100-00000C000000}" name="11 credits*" dataDxfId="1" dataCellStyle="Currency"/>
    <tableColumn id="13" xr3:uid="{00000000-0010-0000-0100-00000D000000}" name="12 credits" dataDxfId="0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 " altTextSummary="The table below summarizes the tuition and fee billing rates for the specified credit hour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ffalo.edu/studentaccounts/tuition-and-fees.html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8"/>
  <sheetViews>
    <sheetView tabSelected="1" zoomScaleNormal="100" workbookViewId="0">
      <selection activeCell="N36" sqref="N36"/>
    </sheetView>
  </sheetViews>
  <sheetFormatPr defaultColWidth="14.42578125" defaultRowHeight="15.75" customHeight="1" x14ac:dyDescent="0.2"/>
  <cols>
    <col min="1" max="1" width="17.7109375" style="1" customWidth="1"/>
    <col min="2" max="2" width="9.42578125" style="1" customWidth="1"/>
    <col min="3" max="13" width="9.7109375" style="1" customWidth="1"/>
    <col min="14" max="16384" width="14.42578125" style="1"/>
  </cols>
  <sheetData>
    <row r="1" spans="1:26" ht="23.25" x14ac:dyDescent="0.2">
      <c r="A1" s="3"/>
      <c r="B1" s="10" t="s">
        <v>33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3"/>
      <c r="B2" s="9" t="s">
        <v>24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/>
      <c r="B3" s="9" t="s">
        <v>25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/>
      <c r="B4" s="11" t="s">
        <v>28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3"/>
      <c r="B5" s="1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7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thickBot="1" x14ac:dyDescent="0.25">
      <c r="A7" s="4" t="s">
        <v>18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I7" s="5" t="s">
        <v>16</v>
      </c>
      <c r="J7" s="5" t="s">
        <v>20</v>
      </c>
      <c r="K7" s="5" t="s">
        <v>21</v>
      </c>
      <c r="L7" s="5" t="s">
        <v>22</v>
      </c>
      <c r="M7" s="6" t="s">
        <v>17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13" t="s">
        <v>0</v>
      </c>
      <c r="B8" s="16">
        <v>1936</v>
      </c>
      <c r="C8" s="16">
        <f t="shared" ref="C8" si="0">SUM(B8*2)</f>
        <v>3872</v>
      </c>
      <c r="D8" s="16">
        <f t="shared" ref="D8" si="1">SUM(B8*3)</f>
        <v>5808</v>
      </c>
      <c r="E8" s="16">
        <f t="shared" ref="E8" si="2">SUM(B8*4)</f>
        <v>7744</v>
      </c>
      <c r="F8" s="16">
        <f t="shared" ref="F8" si="3">SUM(B8*5)</f>
        <v>9680</v>
      </c>
      <c r="G8" s="16">
        <f t="shared" ref="G8" si="4">SUM(B8*6)</f>
        <v>11616</v>
      </c>
      <c r="H8" s="16">
        <f t="shared" ref="H8" si="5">SUM(B8*7)</f>
        <v>13552</v>
      </c>
      <c r="I8" s="16">
        <f t="shared" ref="I8" si="6">SUM(B8*8)</f>
        <v>15488</v>
      </c>
      <c r="J8" s="16">
        <f t="shared" ref="J8" si="7">SUM(B8*9)</f>
        <v>17424</v>
      </c>
      <c r="K8" s="16">
        <f t="shared" ref="K8" si="8">SUM(B8*10)</f>
        <v>19360</v>
      </c>
      <c r="L8" s="16">
        <f t="shared" ref="L8" si="9">SUM(B8*11)</f>
        <v>21296</v>
      </c>
      <c r="M8" s="16">
        <v>23235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">
      <c r="A9" s="14" t="s">
        <v>30</v>
      </c>
      <c r="B9" s="16">
        <v>26.04</v>
      </c>
      <c r="C9" s="16">
        <f t="shared" ref="C9:C17" si="10">SUM(B9*2)</f>
        <v>52.08</v>
      </c>
      <c r="D9" s="16">
        <f t="shared" ref="D9:D17" si="11">SUM(B9*3)</f>
        <v>78.12</v>
      </c>
      <c r="E9" s="16">
        <f t="shared" ref="E9:E17" si="12">SUM(B9*4)</f>
        <v>104.16</v>
      </c>
      <c r="F9" s="16">
        <f t="shared" ref="F9:F17" si="13">SUM(B9*5)</f>
        <v>130.19999999999999</v>
      </c>
      <c r="G9" s="16">
        <f t="shared" ref="G9:G17" si="14">SUM(B9*6)</f>
        <v>156.24</v>
      </c>
      <c r="H9" s="16">
        <f t="shared" ref="H9:H17" si="15">SUM(B9*7)</f>
        <v>182.28</v>
      </c>
      <c r="I9" s="16">
        <f t="shared" ref="I9:I17" si="16">SUM(B9*8)</f>
        <v>208.32</v>
      </c>
      <c r="J9" s="16">
        <v>312.5</v>
      </c>
      <c r="K9" s="16">
        <v>312.5</v>
      </c>
      <c r="L9" s="16">
        <v>312.5</v>
      </c>
      <c r="M9" s="16">
        <v>312.5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2" t="s">
        <v>1</v>
      </c>
      <c r="B10" s="16">
        <v>0</v>
      </c>
      <c r="C10" s="16">
        <f t="shared" si="10"/>
        <v>0</v>
      </c>
      <c r="D10" s="16">
        <f t="shared" si="11"/>
        <v>0</v>
      </c>
      <c r="E10" s="16">
        <f t="shared" si="12"/>
        <v>0</v>
      </c>
      <c r="F10" s="16">
        <f t="shared" si="13"/>
        <v>0</v>
      </c>
      <c r="G10" s="16">
        <f t="shared" si="14"/>
        <v>0</v>
      </c>
      <c r="H10" s="16">
        <f t="shared" si="15"/>
        <v>0</v>
      </c>
      <c r="I10" s="16">
        <f t="shared" si="16"/>
        <v>0</v>
      </c>
      <c r="J10" s="16">
        <f t="shared" ref="J10:M15" si="17">SUM(B10*9)</f>
        <v>0</v>
      </c>
      <c r="K10" s="16">
        <f t="shared" si="17"/>
        <v>0</v>
      </c>
      <c r="L10" s="16">
        <f t="shared" si="17"/>
        <v>0</v>
      </c>
      <c r="M10" s="16">
        <f t="shared" si="17"/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12" t="s">
        <v>2</v>
      </c>
      <c r="B11" s="16">
        <v>11.21</v>
      </c>
      <c r="C11" s="16">
        <f t="shared" si="10"/>
        <v>22.42</v>
      </c>
      <c r="D11" s="16">
        <f t="shared" si="11"/>
        <v>33.630000000000003</v>
      </c>
      <c r="E11" s="16">
        <f t="shared" si="12"/>
        <v>44.84</v>
      </c>
      <c r="F11" s="16">
        <f t="shared" si="13"/>
        <v>56.050000000000004</v>
      </c>
      <c r="G11" s="16">
        <f t="shared" si="14"/>
        <v>67.260000000000005</v>
      </c>
      <c r="H11" s="16">
        <f t="shared" si="15"/>
        <v>78.47</v>
      </c>
      <c r="I11" s="16">
        <f t="shared" si="16"/>
        <v>89.68</v>
      </c>
      <c r="J11" s="16">
        <v>134.5</v>
      </c>
      <c r="K11" s="16">
        <v>134.5</v>
      </c>
      <c r="L11" s="16">
        <v>134.5</v>
      </c>
      <c r="M11" s="16">
        <v>134.5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12" t="s">
        <v>29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12" t="s">
        <v>3</v>
      </c>
      <c r="B13" s="16">
        <v>11.46</v>
      </c>
      <c r="C13" s="16">
        <f t="shared" si="10"/>
        <v>22.92</v>
      </c>
      <c r="D13" s="16">
        <f t="shared" si="11"/>
        <v>34.380000000000003</v>
      </c>
      <c r="E13" s="16">
        <f t="shared" si="12"/>
        <v>45.84</v>
      </c>
      <c r="F13" s="16">
        <f t="shared" si="13"/>
        <v>57.300000000000004</v>
      </c>
      <c r="G13" s="16">
        <f t="shared" si="14"/>
        <v>68.760000000000005</v>
      </c>
      <c r="H13" s="16">
        <f t="shared" si="15"/>
        <v>80.22</v>
      </c>
      <c r="I13" s="16">
        <f t="shared" si="16"/>
        <v>91.68</v>
      </c>
      <c r="J13" s="16">
        <v>137.5</v>
      </c>
      <c r="K13" s="16">
        <v>137.5</v>
      </c>
      <c r="L13" s="16">
        <v>137.5</v>
      </c>
      <c r="M13" s="16">
        <v>137.5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12" t="s">
        <v>4</v>
      </c>
      <c r="B14" s="16">
        <v>18.68</v>
      </c>
      <c r="C14" s="16">
        <f t="shared" si="10"/>
        <v>37.36</v>
      </c>
      <c r="D14" s="16">
        <f t="shared" si="11"/>
        <v>56.04</v>
      </c>
      <c r="E14" s="16">
        <f t="shared" si="12"/>
        <v>74.72</v>
      </c>
      <c r="F14" s="16">
        <f t="shared" si="13"/>
        <v>93.4</v>
      </c>
      <c r="G14" s="16">
        <f t="shared" si="14"/>
        <v>112.08</v>
      </c>
      <c r="H14" s="16">
        <f t="shared" si="15"/>
        <v>130.76</v>
      </c>
      <c r="I14" s="16">
        <f t="shared" si="16"/>
        <v>149.44</v>
      </c>
      <c r="J14" s="16">
        <v>224.1</v>
      </c>
      <c r="K14" s="16">
        <v>224.1</v>
      </c>
      <c r="L14" s="16">
        <v>224.1</v>
      </c>
      <c r="M14" s="16">
        <v>224.1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12" t="s">
        <v>19</v>
      </c>
      <c r="B15" s="16">
        <v>0</v>
      </c>
      <c r="C15" s="16">
        <f t="shared" si="10"/>
        <v>0</v>
      </c>
      <c r="D15" s="16">
        <f t="shared" si="11"/>
        <v>0</v>
      </c>
      <c r="E15" s="16">
        <f t="shared" si="12"/>
        <v>0</v>
      </c>
      <c r="F15" s="16">
        <f t="shared" si="13"/>
        <v>0</v>
      </c>
      <c r="G15" s="16">
        <f t="shared" si="14"/>
        <v>0</v>
      </c>
      <c r="H15" s="16">
        <f t="shared" si="15"/>
        <v>0</v>
      </c>
      <c r="I15" s="16">
        <f t="shared" si="16"/>
        <v>0</v>
      </c>
      <c r="J15" s="16">
        <f t="shared" si="17"/>
        <v>0</v>
      </c>
      <c r="K15" s="16">
        <f t="shared" si="17"/>
        <v>0</v>
      </c>
      <c r="L15" s="16">
        <f t="shared" si="17"/>
        <v>0</v>
      </c>
      <c r="M15" s="16">
        <f t="shared" si="17"/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12" t="s">
        <v>31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12" t="s">
        <v>5</v>
      </c>
      <c r="B17" s="16">
        <v>36.58</v>
      </c>
      <c r="C17" s="16">
        <f t="shared" si="10"/>
        <v>73.16</v>
      </c>
      <c r="D17" s="16">
        <f t="shared" si="11"/>
        <v>109.74</v>
      </c>
      <c r="E17" s="16">
        <f t="shared" si="12"/>
        <v>146.32</v>
      </c>
      <c r="F17" s="16">
        <f t="shared" si="13"/>
        <v>182.89999999999998</v>
      </c>
      <c r="G17" s="16">
        <f t="shared" si="14"/>
        <v>219.48</v>
      </c>
      <c r="H17" s="16">
        <f t="shared" si="15"/>
        <v>256.06</v>
      </c>
      <c r="I17" s="16">
        <f t="shared" si="16"/>
        <v>292.64</v>
      </c>
      <c r="J17" s="16">
        <v>438.92</v>
      </c>
      <c r="K17" s="16">
        <v>438.92</v>
      </c>
      <c r="L17" s="16">
        <v>438.92</v>
      </c>
      <c r="M17" s="16">
        <v>438.92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12" t="s">
        <v>6</v>
      </c>
      <c r="B18" s="16">
        <v>5</v>
      </c>
      <c r="C18" s="16">
        <v>5</v>
      </c>
      <c r="D18" s="16">
        <v>5</v>
      </c>
      <c r="E18" s="16">
        <v>5</v>
      </c>
      <c r="F18" s="16">
        <v>5</v>
      </c>
      <c r="G18" s="16">
        <v>5</v>
      </c>
      <c r="H18" s="16">
        <v>5</v>
      </c>
      <c r="I18" s="16">
        <v>5</v>
      </c>
      <c r="J18" s="16">
        <v>5</v>
      </c>
      <c r="K18" s="16">
        <v>5</v>
      </c>
      <c r="L18" s="16">
        <v>5</v>
      </c>
      <c r="M18" s="16">
        <v>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12" t="s">
        <v>7</v>
      </c>
      <c r="B19" s="16">
        <v>20.61</v>
      </c>
      <c r="C19" s="16">
        <f>SUM(B19*2)</f>
        <v>41.22</v>
      </c>
      <c r="D19" s="16">
        <f>SUM(B19*3)</f>
        <v>61.83</v>
      </c>
      <c r="E19" s="16">
        <f>SUM(B19*4)</f>
        <v>82.44</v>
      </c>
      <c r="F19" s="16">
        <f>SUM(B19*5)</f>
        <v>103.05</v>
      </c>
      <c r="G19" s="16">
        <f>SUM(B19*6)</f>
        <v>123.66</v>
      </c>
      <c r="H19" s="16">
        <f>SUM(B19*7)</f>
        <v>144.26999999999998</v>
      </c>
      <c r="I19" s="16">
        <f>SUM(B19*8)</f>
        <v>164.88</v>
      </c>
      <c r="J19" s="16">
        <v>247.32</v>
      </c>
      <c r="K19" s="16">
        <v>247.32</v>
      </c>
      <c r="L19" s="16">
        <v>247.32</v>
      </c>
      <c r="M19" s="16">
        <v>247.32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thickBot="1" x14ac:dyDescent="0.25">
      <c r="A20" s="15" t="s">
        <v>32</v>
      </c>
      <c r="B20" s="17">
        <v>4.17</v>
      </c>
      <c r="C20" s="17">
        <f>SUM(B20*2)</f>
        <v>8.34</v>
      </c>
      <c r="D20" s="17">
        <f>SUM(B20*3)</f>
        <v>12.51</v>
      </c>
      <c r="E20" s="17">
        <f>SUM(B20*4)</f>
        <v>16.68</v>
      </c>
      <c r="F20" s="17">
        <f>SUM(B20*5)</f>
        <v>20.85</v>
      </c>
      <c r="G20" s="17">
        <f>SUM(B20*6)</f>
        <v>25.02</v>
      </c>
      <c r="H20" s="17">
        <f>SUM(B20*7)</f>
        <v>29.189999999999998</v>
      </c>
      <c r="I20" s="17">
        <f>SUM(B20*8)</f>
        <v>33.36</v>
      </c>
      <c r="J20" s="17">
        <v>50</v>
      </c>
      <c r="K20" s="17">
        <v>50</v>
      </c>
      <c r="L20" s="17">
        <v>50</v>
      </c>
      <c r="M20" s="17">
        <v>50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18" t="s">
        <v>8</v>
      </c>
      <c r="B21" s="19">
        <f>SUM(B8:B20)</f>
        <v>2069.75</v>
      </c>
      <c r="C21" s="19">
        <f t="shared" ref="C21:M21" si="18">SUM(C8:C20)</f>
        <v>4134.5</v>
      </c>
      <c r="D21" s="19">
        <f t="shared" si="18"/>
        <v>6199.25</v>
      </c>
      <c r="E21" s="19">
        <f t="shared" si="18"/>
        <v>8264</v>
      </c>
      <c r="F21" s="19">
        <f t="shared" si="18"/>
        <v>10328.749999999998</v>
      </c>
      <c r="G21" s="19">
        <f t="shared" si="18"/>
        <v>12393.5</v>
      </c>
      <c r="H21" s="19">
        <f t="shared" si="18"/>
        <v>14458.25</v>
      </c>
      <c r="I21" s="19">
        <f t="shared" si="18"/>
        <v>16523</v>
      </c>
      <c r="J21" s="19">
        <f t="shared" si="18"/>
        <v>18973.839999999997</v>
      </c>
      <c r="K21" s="19">
        <f t="shared" si="18"/>
        <v>20909.839999999997</v>
      </c>
      <c r="L21" s="19">
        <f t="shared" si="18"/>
        <v>22845.839999999997</v>
      </c>
      <c r="M21" s="20">
        <f t="shared" si="18"/>
        <v>24784.839999999997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thickBot="1" x14ac:dyDescent="0.25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7" t="s">
        <v>27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4" t="s">
        <v>18</v>
      </c>
      <c r="B24" s="5" t="s">
        <v>9</v>
      </c>
      <c r="C24" s="5" t="s">
        <v>10</v>
      </c>
      <c r="D24" s="5" t="s">
        <v>11</v>
      </c>
      <c r="E24" s="5" t="s">
        <v>12</v>
      </c>
      <c r="F24" s="5" t="s">
        <v>13</v>
      </c>
      <c r="G24" s="5" t="s">
        <v>14</v>
      </c>
      <c r="H24" s="5" t="s">
        <v>15</v>
      </c>
      <c r="I24" s="5" t="s">
        <v>16</v>
      </c>
      <c r="J24" s="5" t="s">
        <v>20</v>
      </c>
      <c r="K24" s="5" t="s">
        <v>21</v>
      </c>
      <c r="L24" s="5" t="s">
        <v>22</v>
      </c>
      <c r="M24" s="6" t="s">
        <v>17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24" t="s">
        <v>0</v>
      </c>
      <c r="B25" s="16">
        <v>2966</v>
      </c>
      <c r="C25" s="16">
        <f t="shared" ref="C25" si="19">SUM(B25*2)</f>
        <v>5932</v>
      </c>
      <c r="D25" s="16">
        <f t="shared" ref="D25" si="20">SUM(B25*3)</f>
        <v>8898</v>
      </c>
      <c r="E25" s="16">
        <f t="shared" ref="E25" si="21">SUM(B25*4)</f>
        <v>11864</v>
      </c>
      <c r="F25" s="16">
        <f t="shared" ref="F25" si="22">SUM(B25*5)</f>
        <v>14830</v>
      </c>
      <c r="G25" s="16">
        <f t="shared" ref="G25" si="23">SUM(B25*6)</f>
        <v>17796</v>
      </c>
      <c r="H25" s="16">
        <f t="shared" ref="H25" si="24">SUM(B25*7)</f>
        <v>20762</v>
      </c>
      <c r="I25" s="16">
        <f t="shared" ref="I25" si="25">SUM(B25*8)</f>
        <v>23728</v>
      </c>
      <c r="J25" s="16">
        <f t="shared" ref="J25" si="26">SUM(B25*9)</f>
        <v>26694</v>
      </c>
      <c r="K25" s="16">
        <f t="shared" ref="K25" si="27">SUM(B25*10)</f>
        <v>29660</v>
      </c>
      <c r="L25" s="16">
        <f t="shared" ref="L25" si="28">SUM(B25*11)</f>
        <v>32626</v>
      </c>
      <c r="M25" s="16">
        <v>35595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2.5" x14ac:dyDescent="0.2">
      <c r="A26" s="25" t="s">
        <v>30</v>
      </c>
      <c r="B26" s="16">
        <v>26.04</v>
      </c>
      <c r="C26" s="16">
        <f t="shared" ref="C26:C34" si="29">SUM(B26*2)</f>
        <v>52.08</v>
      </c>
      <c r="D26" s="16">
        <f t="shared" ref="D26:D34" si="30">SUM(B26*3)</f>
        <v>78.12</v>
      </c>
      <c r="E26" s="16">
        <f t="shared" ref="E26:E34" si="31">SUM(B26*4)</f>
        <v>104.16</v>
      </c>
      <c r="F26" s="16">
        <f t="shared" ref="F26:F34" si="32">SUM(B26*5)</f>
        <v>130.19999999999999</v>
      </c>
      <c r="G26" s="16">
        <f t="shared" ref="G26:G34" si="33">SUM(B26*6)</f>
        <v>156.24</v>
      </c>
      <c r="H26" s="16">
        <f t="shared" ref="H26:H34" si="34">SUM(B26*7)</f>
        <v>182.28</v>
      </c>
      <c r="I26" s="16">
        <f t="shared" ref="I26:I34" si="35">SUM(B26*8)</f>
        <v>208.32</v>
      </c>
      <c r="J26" s="16">
        <v>312.5</v>
      </c>
      <c r="K26" s="16">
        <v>312.5</v>
      </c>
      <c r="L26" s="16">
        <v>312.5</v>
      </c>
      <c r="M26" s="16">
        <v>312.5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24" t="s">
        <v>1</v>
      </c>
      <c r="B27" s="16">
        <v>0</v>
      </c>
      <c r="C27" s="16">
        <f t="shared" si="29"/>
        <v>0</v>
      </c>
      <c r="D27" s="16">
        <f t="shared" si="30"/>
        <v>0</v>
      </c>
      <c r="E27" s="16">
        <f t="shared" si="31"/>
        <v>0</v>
      </c>
      <c r="F27" s="16">
        <f t="shared" si="32"/>
        <v>0</v>
      </c>
      <c r="G27" s="16">
        <f t="shared" si="33"/>
        <v>0</v>
      </c>
      <c r="H27" s="16">
        <f t="shared" si="34"/>
        <v>0</v>
      </c>
      <c r="I27" s="16">
        <f t="shared" si="35"/>
        <v>0</v>
      </c>
      <c r="J27" s="16">
        <f t="shared" ref="J27:M32" si="36">SUM(B27*9)</f>
        <v>0</v>
      </c>
      <c r="K27" s="16">
        <f t="shared" si="36"/>
        <v>0</v>
      </c>
      <c r="L27" s="16">
        <f t="shared" si="36"/>
        <v>0</v>
      </c>
      <c r="M27" s="16">
        <f t="shared" si="36"/>
        <v>0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24" t="s">
        <v>2</v>
      </c>
      <c r="B28" s="16">
        <v>11.21</v>
      </c>
      <c r="C28" s="16">
        <f t="shared" si="29"/>
        <v>22.42</v>
      </c>
      <c r="D28" s="16">
        <f t="shared" si="30"/>
        <v>33.630000000000003</v>
      </c>
      <c r="E28" s="16">
        <f t="shared" si="31"/>
        <v>44.84</v>
      </c>
      <c r="F28" s="16">
        <f t="shared" si="32"/>
        <v>56.050000000000004</v>
      </c>
      <c r="G28" s="16">
        <f t="shared" si="33"/>
        <v>67.260000000000005</v>
      </c>
      <c r="H28" s="16">
        <f t="shared" si="34"/>
        <v>78.47</v>
      </c>
      <c r="I28" s="16">
        <f t="shared" si="35"/>
        <v>89.68</v>
      </c>
      <c r="J28" s="16">
        <v>134.5</v>
      </c>
      <c r="K28" s="16">
        <v>134.5</v>
      </c>
      <c r="L28" s="16">
        <v>134.5</v>
      </c>
      <c r="M28" s="16">
        <v>134.5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24" t="s">
        <v>29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24" t="s">
        <v>3</v>
      </c>
      <c r="B30" s="16">
        <v>11.46</v>
      </c>
      <c r="C30" s="16">
        <f t="shared" si="29"/>
        <v>22.92</v>
      </c>
      <c r="D30" s="16">
        <f t="shared" si="30"/>
        <v>34.380000000000003</v>
      </c>
      <c r="E30" s="16">
        <f t="shared" si="31"/>
        <v>45.84</v>
      </c>
      <c r="F30" s="16">
        <f t="shared" si="32"/>
        <v>57.300000000000004</v>
      </c>
      <c r="G30" s="16">
        <f t="shared" si="33"/>
        <v>68.760000000000005</v>
      </c>
      <c r="H30" s="16">
        <f t="shared" si="34"/>
        <v>80.22</v>
      </c>
      <c r="I30" s="16">
        <f t="shared" si="35"/>
        <v>91.68</v>
      </c>
      <c r="J30" s="16">
        <v>137.5</v>
      </c>
      <c r="K30" s="16">
        <v>137.5</v>
      </c>
      <c r="L30" s="16">
        <v>137.5</v>
      </c>
      <c r="M30" s="16">
        <v>137.5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24" t="s">
        <v>4</v>
      </c>
      <c r="B31" s="16">
        <v>18.68</v>
      </c>
      <c r="C31" s="16">
        <f t="shared" si="29"/>
        <v>37.36</v>
      </c>
      <c r="D31" s="16">
        <f t="shared" si="30"/>
        <v>56.04</v>
      </c>
      <c r="E31" s="16">
        <f t="shared" si="31"/>
        <v>74.72</v>
      </c>
      <c r="F31" s="16">
        <f t="shared" si="32"/>
        <v>93.4</v>
      </c>
      <c r="G31" s="16">
        <f t="shared" si="33"/>
        <v>112.08</v>
      </c>
      <c r="H31" s="16">
        <f t="shared" si="34"/>
        <v>130.76</v>
      </c>
      <c r="I31" s="16">
        <f t="shared" si="35"/>
        <v>149.44</v>
      </c>
      <c r="J31" s="16">
        <v>224.1</v>
      </c>
      <c r="K31" s="16">
        <v>224.1</v>
      </c>
      <c r="L31" s="16">
        <v>224.1</v>
      </c>
      <c r="M31" s="16">
        <v>224.1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24" t="s">
        <v>19</v>
      </c>
      <c r="B32" s="16">
        <v>0</v>
      </c>
      <c r="C32" s="16">
        <f t="shared" si="29"/>
        <v>0</v>
      </c>
      <c r="D32" s="16">
        <f t="shared" si="30"/>
        <v>0</v>
      </c>
      <c r="E32" s="16">
        <f t="shared" si="31"/>
        <v>0</v>
      </c>
      <c r="F32" s="16">
        <f t="shared" si="32"/>
        <v>0</v>
      </c>
      <c r="G32" s="16">
        <f t="shared" si="33"/>
        <v>0</v>
      </c>
      <c r="H32" s="16">
        <f t="shared" si="34"/>
        <v>0</v>
      </c>
      <c r="I32" s="16">
        <f t="shared" si="35"/>
        <v>0</v>
      </c>
      <c r="J32" s="16">
        <f t="shared" si="36"/>
        <v>0</v>
      </c>
      <c r="K32" s="16">
        <f t="shared" si="36"/>
        <v>0</v>
      </c>
      <c r="L32" s="16">
        <f t="shared" si="36"/>
        <v>0</v>
      </c>
      <c r="M32" s="16">
        <f t="shared" si="36"/>
        <v>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24" t="s">
        <v>31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24" t="s">
        <v>5</v>
      </c>
      <c r="B34" s="16">
        <v>36.58</v>
      </c>
      <c r="C34" s="16">
        <f t="shared" si="29"/>
        <v>73.16</v>
      </c>
      <c r="D34" s="16">
        <f t="shared" si="30"/>
        <v>109.74</v>
      </c>
      <c r="E34" s="16">
        <f t="shared" si="31"/>
        <v>146.32</v>
      </c>
      <c r="F34" s="16">
        <f t="shared" si="32"/>
        <v>182.89999999999998</v>
      </c>
      <c r="G34" s="16">
        <f t="shared" si="33"/>
        <v>219.48</v>
      </c>
      <c r="H34" s="16">
        <f t="shared" si="34"/>
        <v>256.06</v>
      </c>
      <c r="I34" s="16">
        <f t="shared" si="35"/>
        <v>292.64</v>
      </c>
      <c r="J34" s="16">
        <v>438.92</v>
      </c>
      <c r="K34" s="16">
        <v>438.92</v>
      </c>
      <c r="L34" s="16">
        <v>438.92</v>
      </c>
      <c r="M34" s="16">
        <v>438.92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24" t="s">
        <v>6</v>
      </c>
      <c r="B35" s="16">
        <v>5</v>
      </c>
      <c r="C35" s="16">
        <v>5</v>
      </c>
      <c r="D35" s="16">
        <v>5</v>
      </c>
      <c r="E35" s="16">
        <v>5</v>
      </c>
      <c r="F35" s="16">
        <v>5</v>
      </c>
      <c r="G35" s="16">
        <v>5</v>
      </c>
      <c r="H35" s="16">
        <v>5</v>
      </c>
      <c r="I35" s="16">
        <v>5</v>
      </c>
      <c r="J35" s="16">
        <v>5</v>
      </c>
      <c r="K35" s="16">
        <v>5</v>
      </c>
      <c r="L35" s="16">
        <v>5</v>
      </c>
      <c r="M35" s="16">
        <v>5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24" t="s">
        <v>7</v>
      </c>
      <c r="B36" s="16">
        <v>20.61</v>
      </c>
      <c r="C36" s="16">
        <f>SUM(B36*2)</f>
        <v>41.22</v>
      </c>
      <c r="D36" s="16">
        <f>SUM(B36*3)</f>
        <v>61.83</v>
      </c>
      <c r="E36" s="16">
        <f>SUM(B36*4)</f>
        <v>82.44</v>
      </c>
      <c r="F36" s="16">
        <f>SUM(B36*5)</f>
        <v>103.05</v>
      </c>
      <c r="G36" s="16">
        <f>SUM(B36*6)</f>
        <v>123.66</v>
      </c>
      <c r="H36" s="16">
        <f>SUM(B36*7)</f>
        <v>144.26999999999998</v>
      </c>
      <c r="I36" s="16">
        <f>SUM(B36*8)</f>
        <v>164.88</v>
      </c>
      <c r="J36" s="16">
        <v>247.32</v>
      </c>
      <c r="K36" s="16">
        <v>247.32</v>
      </c>
      <c r="L36" s="16">
        <v>247.32</v>
      </c>
      <c r="M36" s="16">
        <v>247.32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thickBot="1" x14ac:dyDescent="0.25">
      <c r="A37" s="26" t="s">
        <v>32</v>
      </c>
      <c r="B37" s="17">
        <v>4.17</v>
      </c>
      <c r="C37" s="17">
        <f>SUM(B37*2)</f>
        <v>8.34</v>
      </c>
      <c r="D37" s="17">
        <f>SUM(B37*3)</f>
        <v>12.51</v>
      </c>
      <c r="E37" s="17">
        <f>SUM(B37*4)</f>
        <v>16.68</v>
      </c>
      <c r="F37" s="17">
        <f>SUM(B37*5)</f>
        <v>20.85</v>
      </c>
      <c r="G37" s="17">
        <f>SUM(B37*6)</f>
        <v>25.02</v>
      </c>
      <c r="H37" s="17">
        <f>SUM(B37*7)</f>
        <v>29.189999999999998</v>
      </c>
      <c r="I37" s="17">
        <f>SUM(B37*8)</f>
        <v>33.36</v>
      </c>
      <c r="J37" s="17">
        <v>50</v>
      </c>
      <c r="K37" s="17">
        <v>50</v>
      </c>
      <c r="L37" s="17">
        <v>50</v>
      </c>
      <c r="M37" s="17">
        <v>50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thickBot="1" x14ac:dyDescent="0.25">
      <c r="A38" s="27" t="s">
        <v>8</v>
      </c>
      <c r="B38" s="28">
        <f>SUM(B25:B37)</f>
        <v>3099.75</v>
      </c>
      <c r="C38" s="28">
        <f t="shared" ref="C38:M38" si="37">SUM(C25:C37)</f>
        <v>6194.5</v>
      </c>
      <c r="D38" s="28">
        <f t="shared" si="37"/>
        <v>9289.25</v>
      </c>
      <c r="E38" s="28">
        <f t="shared" si="37"/>
        <v>12384</v>
      </c>
      <c r="F38" s="28">
        <f t="shared" si="37"/>
        <v>15478.749999999998</v>
      </c>
      <c r="G38" s="28">
        <f t="shared" si="37"/>
        <v>18573.5</v>
      </c>
      <c r="H38" s="28">
        <f t="shared" si="37"/>
        <v>21668.25</v>
      </c>
      <c r="I38" s="28">
        <f t="shared" si="37"/>
        <v>24763</v>
      </c>
      <c r="J38" s="28">
        <f t="shared" si="37"/>
        <v>28243.839999999997</v>
      </c>
      <c r="K38" s="28">
        <f t="shared" si="37"/>
        <v>31209.839999999997</v>
      </c>
      <c r="L38" s="28">
        <f t="shared" si="37"/>
        <v>34175.839999999997</v>
      </c>
      <c r="M38" s="29">
        <f t="shared" si="37"/>
        <v>37144.839999999997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 t="s">
        <v>23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x14ac:dyDescent="0.2">
      <c r="A1001" s="3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x14ac:dyDescent="0.2">
      <c r="A1002" s="3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x14ac:dyDescent="0.2">
      <c r="A1003" s="3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 x14ac:dyDescent="0.2">
      <c r="A1004" s="3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2.75" x14ac:dyDescent="0.2">
      <c r="A1005" s="3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2.75" x14ac:dyDescent="0.2">
      <c r="A1006" s="3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2.75" x14ac:dyDescent="0.2">
      <c r="A1007" s="3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2.75" x14ac:dyDescent="0.2">
      <c r="A1008" s="3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</sheetData>
  <sheetProtection algorithmName="SHA-512" hashValue="DPR/NAJwQYVJZ+EUla4G1pcz/Yj5cNC6+zN5VE62GNRUtM8LhA5PGGxnpMVCRuzlaXTf/Z2906IF3vSBk5C52w==" saltValue="NjHrCQAh5lGn0qIfbLUoRw==" spinCount="100000" sheet="1" objects="1" scenarios="1"/>
  <hyperlinks>
    <hyperlink ref="B4" r:id="rId1" display="All information in this document is available at www.buffalo.edu/students/tuition-and-fees" xr:uid="{00000000-0004-0000-0000-000000000000}"/>
  </hyperlinks>
  <pageMargins left="0.25" right="0.25" top="0.25" bottom="0.25" header="0.3" footer="0.3"/>
  <pageSetup orientation="landscape" r:id="rId2"/>
  <headerFooter>
    <oddFooter>&amp;L&amp;"Calibri,Regular"Last updated: &amp;D</oddFooter>
  </headerFooter>
  <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 2026 Med Tuition &amp; Fees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2026 Med Tuition and Fee Billing Rates</dc:title>
  <dc:subject>Listing of graduate tuition and fees for the spring 2017 semester</dc:subject>
  <dc:creator>UB Student Accounts</dc:creator>
  <cp:keywords>tuition,fees, Med tuition, Med fees</cp:keywords>
  <cp:lastModifiedBy>Laura Stevens</cp:lastModifiedBy>
  <cp:lastPrinted>2019-06-28T18:25:57Z</cp:lastPrinted>
  <dcterms:created xsi:type="dcterms:W3CDTF">2016-06-06T21:02:30Z</dcterms:created>
  <dcterms:modified xsi:type="dcterms:W3CDTF">2025-10-13T18:10:33Z</dcterms:modified>
  <cp:category>tuition</cp:category>
</cp:coreProperties>
</file>